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G:\Teesside\Sundry\Marketing &amp; Business Development\BD Plans\2023\TVCA\8. Why your business needs a 13 week rolling cash flow\"/>
    </mc:Choice>
  </mc:AlternateContent>
  <xr:revisionPtr revIDLastSave="0" documentId="13_ncr:1_{B808D302-1D2F-4437-A2EE-F1E33B03D8BF}" xr6:coauthVersionLast="47" xr6:coauthVersionMax="47" xr10:uidLastSave="{00000000-0000-0000-0000-000000000000}"/>
  <bookViews>
    <workbookView xWindow="28690" yWindow="-110" windowWidth="29020" windowHeight="15820" xr2:uid="{4AA8A3DE-0F2E-474C-956C-2EE06B89750C}"/>
  </bookViews>
  <sheets>
    <sheet name="STCF" sheetId="1" r:id="rId1"/>
  </sheets>
  <definedNames>
    <definedName name="_EXPORT31_1_3812427560489.491856_427560489.491856" localSheetId="0" hidden="1">STCF!$B$2:$O$42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I7" i="1"/>
  <c r="I16" i="1"/>
  <c r="J7" i="1" l="1"/>
  <c r="E6" i="1"/>
  <c r="C28" i="1"/>
  <c r="C25" i="1"/>
  <c r="H23" i="1"/>
  <c r="L23" i="1" s="1"/>
  <c r="H22" i="1"/>
  <c r="L22" i="1" s="1"/>
  <c r="E15" i="1"/>
  <c r="H14" i="1"/>
  <c r="M16" i="1" s="1"/>
  <c r="G13" i="1"/>
  <c r="D12" i="1"/>
  <c r="E12" i="1" s="1"/>
  <c r="F12" i="1" s="1"/>
  <c r="G12" i="1" s="1"/>
  <c r="H12" i="1" s="1"/>
  <c r="I12" i="1" s="1"/>
  <c r="J12" i="1" s="1"/>
  <c r="K12" i="1" s="1"/>
  <c r="L12" i="1" s="1"/>
  <c r="E9" i="1"/>
  <c r="D9" i="1"/>
  <c r="C9" i="1"/>
  <c r="C36" i="1" s="1"/>
  <c r="I13" i="1"/>
  <c r="F6" i="1" l="1"/>
  <c r="K7" i="1"/>
  <c r="C27" i="1"/>
  <c r="C29" i="1" s="1"/>
  <c r="C33" i="1" s="1"/>
  <c r="C38" i="1"/>
  <c r="D37" i="1" s="1"/>
  <c r="D25" i="1"/>
  <c r="E25" i="1"/>
  <c r="E36" i="1" s="1"/>
  <c r="F25" i="1"/>
  <c r="G25" i="1"/>
  <c r="H9" i="1"/>
  <c r="I25" i="1"/>
  <c r="H13" i="1"/>
  <c r="H25" i="1" s="1"/>
  <c r="L14" i="1"/>
  <c r="J13" i="1"/>
  <c r="J25" i="1" s="1"/>
  <c r="I9" i="1"/>
  <c r="I36" i="1" s="1"/>
  <c r="H36" i="1" l="1"/>
  <c r="D27" i="1"/>
  <c r="D36" i="1"/>
  <c r="L7" i="1"/>
  <c r="G6" i="1"/>
  <c r="F9" i="1"/>
  <c r="F36" i="1" s="1"/>
  <c r="D28" i="1"/>
  <c r="D29" i="1" s="1"/>
  <c r="E28" i="1" s="1"/>
  <c r="H27" i="1"/>
  <c r="D38" i="1"/>
  <c r="C42" i="1"/>
  <c r="F27" i="1"/>
  <c r="E27" i="1"/>
  <c r="I27" i="1"/>
  <c r="K13" i="1"/>
  <c r="K25" i="1" s="1"/>
  <c r="J9" i="1"/>
  <c r="J27" i="1" l="1"/>
  <c r="J36" i="1"/>
  <c r="G9" i="1"/>
  <c r="G36" i="1" s="1"/>
  <c r="M7" i="1"/>
  <c r="D33" i="1"/>
  <c r="E29" i="1"/>
  <c r="E33" i="1" s="1"/>
  <c r="D42" i="1"/>
  <c r="E37" i="1"/>
  <c r="E38" i="1" s="1"/>
  <c r="F37" i="1" s="1"/>
  <c r="F38" i="1" s="1"/>
  <c r="L13" i="1"/>
  <c r="L25" i="1" s="1"/>
  <c r="K9" i="1"/>
  <c r="K27" i="1" l="1"/>
  <c r="K36" i="1"/>
  <c r="N7" i="1"/>
  <c r="G27" i="1"/>
  <c r="E42" i="1"/>
  <c r="F28" i="1"/>
  <c r="F29" i="1" s="1"/>
  <c r="F33" i="1" s="1"/>
  <c r="G37" i="1"/>
  <c r="G38" i="1" s="1"/>
  <c r="F42" i="1"/>
  <c r="M13" i="1"/>
  <c r="M25" i="1" s="1"/>
  <c r="L9" i="1"/>
  <c r="L27" i="1" l="1"/>
  <c r="L36" i="1"/>
  <c r="O7" i="1"/>
  <c r="G28" i="1"/>
  <c r="G29" i="1" s="1"/>
  <c r="H28" i="1" s="1"/>
  <c r="H29" i="1" s="1"/>
  <c r="H37" i="1"/>
  <c r="H38" i="1" s="1"/>
  <c r="G42" i="1"/>
  <c r="N13" i="1"/>
  <c r="N25" i="1" s="1"/>
  <c r="M9" i="1"/>
  <c r="M36" i="1" s="1"/>
  <c r="G33" i="1" l="1"/>
  <c r="M27" i="1"/>
  <c r="I28" i="1"/>
  <c r="I29" i="1" s="1"/>
  <c r="H33" i="1"/>
  <c r="I37" i="1"/>
  <c r="I38" i="1" s="1"/>
  <c r="H42" i="1"/>
  <c r="N9" i="1"/>
  <c r="N36" i="1" s="1"/>
  <c r="J28" i="1" l="1"/>
  <c r="J29" i="1" s="1"/>
  <c r="I33" i="1"/>
  <c r="N27" i="1"/>
  <c r="J37" i="1"/>
  <c r="J38" i="1" s="1"/>
  <c r="I42" i="1"/>
  <c r="O9" i="1"/>
  <c r="O13" i="1"/>
  <c r="O25" i="1" s="1"/>
  <c r="O36" i="1" l="1"/>
  <c r="O27" i="1"/>
  <c r="K28" i="1"/>
  <c r="K29" i="1" s="1"/>
  <c r="J33" i="1"/>
  <c r="K37" i="1"/>
  <c r="K38" i="1" s="1"/>
  <c r="J42" i="1"/>
  <c r="L28" i="1" l="1"/>
  <c r="L29" i="1" s="1"/>
  <c r="K33" i="1"/>
  <c r="L37" i="1"/>
  <c r="L38" i="1" s="1"/>
  <c r="K42" i="1"/>
  <c r="M28" i="1" l="1"/>
  <c r="M29" i="1" s="1"/>
  <c r="L33" i="1"/>
  <c r="M37" i="1"/>
  <c r="M38" i="1" s="1"/>
  <c r="L42" i="1"/>
  <c r="N28" i="1" l="1"/>
  <c r="N29" i="1" s="1"/>
  <c r="M33" i="1"/>
  <c r="N37" i="1"/>
  <c r="N38" i="1" s="1"/>
  <c r="M42" i="1"/>
  <c r="O28" i="1" l="1"/>
  <c r="O29" i="1" s="1"/>
  <c r="N33" i="1"/>
  <c r="O37" i="1"/>
  <c r="O38" i="1" s="1"/>
  <c r="N42" i="1"/>
  <c r="O42" i="1" l="1"/>
  <c r="O33" i="1"/>
</calcChain>
</file>

<file path=xl/sharedStrings.xml><?xml version="1.0" encoding="utf-8"?>
<sst xmlns="http://schemas.openxmlformats.org/spreadsheetml/2006/main" count="44" uniqueCount="40">
  <si>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</si>
  <si>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</si>
  <si>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</si>
  <si>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</si>
  <si>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</si>
  <si>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</si>
  <si>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</si>
  <si>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</si>
  <si>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</si>
  <si>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</si>
  <si>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</si>
  <si>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</si>
  <si>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</si>
  <si>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£</t>
  </si>
  <si>
    <t>Cash Receipts</t>
  </si>
  <si>
    <t>Unwind of aged debtors</t>
  </si>
  <si>
    <t>New sales</t>
  </si>
  <si>
    <t>Other receipts</t>
  </si>
  <si>
    <t>Total Cash Receipts</t>
  </si>
  <si>
    <t>Cash Payments - Business as Usual</t>
  </si>
  <si>
    <t>Unwind of aged creditors</t>
  </si>
  <si>
    <t>New supplier payments</t>
  </si>
  <si>
    <t>Payroll</t>
  </si>
  <si>
    <t xml:space="preserve">PAYE arrears </t>
  </si>
  <si>
    <t xml:space="preserve">PAYE current </t>
  </si>
  <si>
    <t xml:space="preserve">Rent </t>
  </si>
  <si>
    <t xml:space="preserve">Rates </t>
  </si>
  <si>
    <t>Overheads</t>
  </si>
  <si>
    <t>Direct debits</t>
  </si>
  <si>
    <t xml:space="preserve">VAT arrears </t>
  </si>
  <si>
    <t>Bank loan - repayments</t>
  </si>
  <si>
    <t>Bank loan - interest</t>
  </si>
  <si>
    <t>Contingency</t>
  </si>
  <si>
    <t>Total Cash Payments</t>
  </si>
  <si>
    <t>Net Cash Flow - with cash payments as usual</t>
  </si>
  <si>
    <t>Opening Balance</t>
  </si>
  <si>
    <t>Closing Balance</t>
  </si>
  <si>
    <t>Overdraft</t>
  </si>
  <si>
    <t>Headroom</t>
  </si>
  <si>
    <t xml:space="preserve">Net Cash Flow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</si>
</sst>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* \(#,##0\)_-;_-* &quot;-&quot;??_-;_-@_-"/>
  </numFmts>
  <fonts count="5" x14ac:knownFonts="1">
    <font>
      <sz val="10"/>
      <color theme="1"/>
      <name val="Tahoma"/>
      <family val="2"/>
    </font>
    <font>
      <sz val="9"/>
      <color theme="1"/>
      <name val="Tahoma"/>
      <family val="2"/>
    </font>
    <font>
      <b/>
      <sz val="9"/>
      <color theme="0"/>
      <name val="Tahoma"/>
      <family val="2"/>
    </font>
    <font>
      <b/>
      <sz val="9"/>
      <color theme="1"/>
      <name val="Tahoma"/>
      <family val="2"/>
    </font>
    <font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3" fillId="0" borderId="1" xfId="0" applyFont="1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164" fontId="3" fillId="0" borderId="2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0" fontId="3" fillId="0" borderId="5" xfId="0" applyFont="1" applyBorder="1"/>
    <xf numFmtId="0" fontId="1" fillId="0" borderId="6" xfId="0" applyFont="1" applyBorder="1"/>
    <xf numFmtId="0" fontId="1" fillId="0" borderId="5" xfId="0" applyFont="1" applyBorder="1"/>
    <xf numFmtId="164" fontId="1" fillId="0" borderId="0" xfId="0" applyNumberFormat="1" applyFont="1" applyAlignment="1">
      <alignment vertical="center"/>
    </xf>
    <xf numFmtId="164" fontId="1" fillId="0" borderId="6" xfId="0" applyNumberFormat="1" applyFont="1" applyBorder="1" applyAlignment="1">
      <alignment vertical="center"/>
    </xf>
    <xf numFmtId="0" fontId="3" fillId="3" borderId="5" xfId="0" applyFont="1" applyFill="1" applyBorder="1"/>
    <xf numFmtId="0" fontId="1" fillId="3" borderId="0" xfId="0" applyFont="1" applyFill="1"/>
    <xf numFmtId="0" fontId="1" fillId="3" borderId="6" xfId="0" applyFont="1" applyFill="1" applyBorder="1"/>
    <xf numFmtId="0" fontId="1" fillId="3" borderId="5" xfId="0" applyFont="1" applyFill="1" applyBorder="1"/>
    <xf numFmtId="164" fontId="1" fillId="3" borderId="0" xfId="0" applyNumberFormat="1" applyFont="1" applyFill="1" applyAlignment="1">
      <alignment vertical="center"/>
    </xf>
    <xf numFmtId="164" fontId="1" fillId="3" borderId="6" xfId="0" applyNumberFormat="1" applyFont="1" applyFill="1" applyBorder="1" applyAlignment="1">
      <alignment vertical="center"/>
    </xf>
    <xf numFmtId="0" fontId="3" fillId="3" borderId="7" xfId="0" applyFont="1" applyFill="1" applyBorder="1"/>
    <xf numFmtId="164" fontId="3" fillId="3" borderId="4" xfId="0" applyNumberFormat="1" applyFont="1" applyFill="1" applyBorder="1" applyAlignment="1">
      <alignment vertical="center"/>
    </xf>
    <xf numFmtId="164" fontId="3" fillId="3" borderId="8" xfId="0" applyNumberFormat="1" applyFont="1" applyFill="1" applyBorder="1" applyAlignment="1">
      <alignment vertical="center"/>
    </xf>
    <xf numFmtId="0" fontId="3" fillId="4" borderId="5" xfId="0" applyFont="1" applyFill="1" applyBorder="1"/>
    <xf numFmtId="164" fontId="1" fillId="4" borderId="0" xfId="0" applyNumberFormat="1" applyFont="1" applyFill="1" applyAlignment="1">
      <alignment vertical="center"/>
    </xf>
    <xf numFmtId="164" fontId="1" fillId="4" borderId="6" xfId="0" applyNumberFormat="1" applyFont="1" applyFill="1" applyBorder="1" applyAlignment="1">
      <alignment vertical="center"/>
    </xf>
    <xf numFmtId="0" fontId="1" fillId="4" borderId="5" xfId="0" applyFont="1" applyFill="1" applyBorder="1"/>
    <xf numFmtId="0" fontId="3" fillId="4" borderId="7" xfId="0" applyFont="1" applyFill="1" applyBorder="1"/>
    <xf numFmtId="164" fontId="3" fillId="4" borderId="4" xfId="0" applyNumberFormat="1" applyFont="1" applyFill="1" applyBorder="1" applyAlignment="1">
      <alignment vertical="center"/>
    </xf>
    <xf numFmtId="164" fontId="3" fillId="4" borderId="8" xfId="0" applyNumberFormat="1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49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righ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FRP theme 2019">
  <a:themeElements>
    <a:clrScheme name="FRP">
      <a:dk1>
        <a:srgbClr val="333F48"/>
      </a:dk1>
      <a:lt1>
        <a:srgbClr val="FFFFFF"/>
      </a:lt1>
      <a:dk2>
        <a:srgbClr val="333F48"/>
      </a:dk2>
      <a:lt2>
        <a:srgbClr val="FFFFFF"/>
      </a:lt2>
      <a:accent1>
        <a:srgbClr val="333F48"/>
      </a:accent1>
      <a:accent2>
        <a:srgbClr val="676978"/>
      </a:accent2>
      <a:accent3>
        <a:srgbClr val="718DA7"/>
      </a:accent3>
      <a:accent4>
        <a:srgbClr val="A09373"/>
      </a:accent4>
      <a:accent5>
        <a:srgbClr val="33D9B2"/>
      </a:accent5>
      <a:accent6>
        <a:srgbClr val="FFC500"/>
      </a:accent6>
      <a:hlink>
        <a:srgbClr val="33D9B2"/>
      </a:hlink>
      <a:folHlink>
        <a:srgbClr val="33D9B2"/>
      </a:folHlink>
    </a:clrScheme>
    <a:fontScheme name="FRP Fonts">
      <a:majorFont>
        <a:latin typeface="Graphit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 bwMode="gray">
        <a:solidFill>
          <a:schemeClr val="accent4">
            <a:lumMod val="20000"/>
            <a:lumOff val="80000"/>
          </a:schemeClr>
        </a:solidFill>
        <a:ln w="6350">
          <a:solidFill>
            <a:schemeClr val="bg1">
              <a:lumMod val="75000"/>
            </a:schemeClr>
          </a:solidFill>
          <a:prstDash val="solid"/>
        </a:ln>
      </a:spPr>
      <a:bodyPr wrap="square" lIns="36000" tIns="36000" rIns="36000" bIns="36000" rtlCol="0" anchor="ctr">
        <a:spAutoFit/>
      </a:bodyPr>
      <a:lstStyle>
        <a:defPPr marL="171450" indent="-171450" algn="l" fontAlgn="base">
          <a:buClr>
            <a:schemeClr val="accent5"/>
          </a:buClr>
          <a:buFont typeface="Wingdings" panose="05000000000000000000" pitchFamily="2" charset="2"/>
          <a:buChar char="§"/>
          <a:defRPr sz="900" kern="0" dirty="0"/>
        </a:defPPr>
      </a:lstStyle>
    </a:txDef>
  </a:objectDefaults>
  <a:extraClrSchemeLst/>
  <a:extLst>
    <a:ext uri="{05A4C25C-085E-4340-85A3-A5531E510DB2}">
      <thm15:themeFamily xmlns:thm15="http://schemas.microsoft.com/office/thememl/2012/main" name="New FRP Template 281019" id="{CC1063D3-D19C-42FB-BFD3-D483AB5277FB}" vid="{17760D45-914C-44A0-B160-6089AE0802F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940C6-E07A-4063-9501-995E0AEA7059}">
  <dimension ref="B2:O42"/>
  <sheetViews>
    <sheetView tabSelected="1" workbookViewId="0">
      <selection activeCell="S8" sqref="S8"/>
    </sheetView>
  </sheetViews>
  <sheetFormatPr defaultColWidth="9.1796875" defaultRowHeight="11.5" x14ac:dyDescent="0.25"/>
  <cols>
    <col min="1" max="1" width="5" style="1" customWidth="1"/>
    <col min="2" max="2" width="41.26953125" style="1" bestFit="1" customWidth="1"/>
    <col min="3" max="3" width="12.1796875" style="1" bestFit="1" customWidth="1"/>
    <col min="4" max="15" width="10.54296875" style="1" bestFit="1" customWidth="1"/>
    <col min="16" max="16384" width="9.1796875" style="1"/>
  </cols>
  <sheetData>
    <row r="2" spans="2:15" x14ac:dyDescent="0.25">
      <c r="B2" s="2"/>
      <c r="C2" s="30" t="s">
        <v>0</v>
      </c>
      <c r="D2" s="30" t="s">
        <v>1</v>
      </c>
      <c r="E2" s="30" t="s">
        <v>2</v>
      </c>
      <c r="F2" s="30" t="s">
        <v>3</v>
      </c>
      <c r="G2" s="30" t="s">
        <v>4</v>
      </c>
      <c r="H2" s="30" t="s">
        <v>5</v>
      </c>
      <c r="I2" s="30" t="s">
        <v>6</v>
      </c>
      <c r="J2" s="30" t="s">
        <v>7</v>
      </c>
      <c r="K2" s="30" t="s">
        <v>8</v>
      </c>
      <c r="L2" s="30" t="s">
        <v>9</v>
      </c>
      <c r="M2" s="30" t="s">
        <v>10</v>
      </c>
      <c r="N2" s="30" t="s">
        <v>11</v>
      </c>
      <c r="O2" s="31" t="s">
        <v>12</v>
      </c>
    </row>
    <row r="3" spans="2:15" x14ac:dyDescent="0.25">
      <c r="B3" s="8" t="s">
        <v>13</v>
      </c>
      <c r="O3" s="9"/>
    </row>
    <row r="4" spans="2:15" ht="8.15" customHeight="1" x14ac:dyDescent="0.25">
      <c r="B4" s="10"/>
      <c r="O4" s="9"/>
    </row>
    <row r="5" spans="2:15" x14ac:dyDescent="0.25">
      <c r="B5" s="13" t="s">
        <v>14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</row>
    <row r="6" spans="2:15" x14ac:dyDescent="0.25">
      <c r="B6" s="16" t="s">
        <v>15</v>
      </c>
      <c r="C6" s="17">
        <v>40000</v>
      </c>
      <c r="D6" s="17">
        <f>C6-10000</f>
        <v>30000</v>
      </c>
      <c r="E6" s="17">
        <f t="shared" ref="E6:F6" si="0">D6-10000</f>
        <v>20000</v>
      </c>
      <c r="F6" s="17">
        <f t="shared" si="0"/>
        <v>10000</v>
      </c>
      <c r="G6" s="17">
        <f>F6</f>
        <v>10000</v>
      </c>
      <c r="H6" s="17">
        <v>10000</v>
      </c>
      <c r="I6" s="17">
        <v>5000</v>
      </c>
      <c r="J6" s="17">
        <v>5000</v>
      </c>
      <c r="K6" s="17">
        <v>2000</v>
      </c>
      <c r="L6" s="17">
        <v>2000</v>
      </c>
      <c r="M6" s="17">
        <v>0</v>
      </c>
      <c r="N6" s="17">
        <v>0</v>
      </c>
      <c r="O6" s="18">
        <v>0</v>
      </c>
    </row>
    <row r="7" spans="2:15" x14ac:dyDescent="0.25">
      <c r="B7" s="16" t="s">
        <v>16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150000</v>
      </c>
      <c r="I7" s="17">
        <f>H7+10000</f>
        <v>160000</v>
      </c>
      <c r="J7" s="17">
        <f t="shared" ref="J7:O7" si="1">I7+10000</f>
        <v>170000</v>
      </c>
      <c r="K7" s="17">
        <f t="shared" si="1"/>
        <v>180000</v>
      </c>
      <c r="L7" s="17">
        <f t="shared" si="1"/>
        <v>190000</v>
      </c>
      <c r="M7" s="17">
        <f t="shared" si="1"/>
        <v>200000</v>
      </c>
      <c r="N7" s="17">
        <f t="shared" si="1"/>
        <v>210000</v>
      </c>
      <c r="O7" s="18">
        <f t="shared" si="1"/>
        <v>220000</v>
      </c>
    </row>
    <row r="8" spans="2:15" x14ac:dyDescent="0.25">
      <c r="B8" s="16" t="s">
        <v>17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8">
        <v>0</v>
      </c>
    </row>
    <row r="9" spans="2:15" x14ac:dyDescent="0.25">
      <c r="B9" s="19" t="s">
        <v>18</v>
      </c>
      <c r="C9" s="20">
        <f>SUM(C6:C8)</f>
        <v>40000</v>
      </c>
      <c r="D9" s="20">
        <f t="shared" ref="D9:O9" si="2">SUM(D6:D8)</f>
        <v>30000</v>
      </c>
      <c r="E9" s="20">
        <f t="shared" si="2"/>
        <v>20000</v>
      </c>
      <c r="F9" s="20">
        <f t="shared" si="2"/>
        <v>10000</v>
      </c>
      <c r="G9" s="20">
        <f t="shared" si="2"/>
        <v>10000</v>
      </c>
      <c r="H9" s="20">
        <f t="shared" si="2"/>
        <v>160000</v>
      </c>
      <c r="I9" s="20">
        <f t="shared" si="2"/>
        <v>165000</v>
      </c>
      <c r="J9" s="20">
        <f t="shared" si="2"/>
        <v>175000</v>
      </c>
      <c r="K9" s="20">
        <f t="shared" si="2"/>
        <v>182000</v>
      </c>
      <c r="L9" s="20">
        <f t="shared" si="2"/>
        <v>192000</v>
      </c>
      <c r="M9" s="20">
        <f t="shared" si="2"/>
        <v>200000</v>
      </c>
      <c r="N9" s="20">
        <f t="shared" si="2"/>
        <v>210000</v>
      </c>
      <c r="O9" s="21">
        <f t="shared" si="2"/>
        <v>220000</v>
      </c>
    </row>
    <row r="10" spans="2:15" ht="8.15" customHeight="1" x14ac:dyDescent="0.25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2"/>
    </row>
    <row r="11" spans="2:15" x14ac:dyDescent="0.25">
      <c r="B11" s="22" t="s">
        <v>19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/>
    </row>
    <row r="12" spans="2:15" x14ac:dyDescent="0.25">
      <c r="B12" s="25" t="s">
        <v>20</v>
      </c>
      <c r="C12" s="23">
        <v>-30000</v>
      </c>
      <c r="D12" s="23">
        <f>C12+3000</f>
        <v>-27000</v>
      </c>
      <c r="E12" s="23">
        <f t="shared" ref="E12:L12" si="3">D12+3000</f>
        <v>-24000</v>
      </c>
      <c r="F12" s="23">
        <f t="shared" si="3"/>
        <v>-21000</v>
      </c>
      <c r="G12" s="23">
        <f t="shared" si="3"/>
        <v>-18000</v>
      </c>
      <c r="H12" s="23">
        <f t="shared" si="3"/>
        <v>-15000</v>
      </c>
      <c r="I12" s="23">
        <f t="shared" si="3"/>
        <v>-12000</v>
      </c>
      <c r="J12" s="23">
        <f t="shared" si="3"/>
        <v>-9000</v>
      </c>
      <c r="K12" s="23">
        <f t="shared" si="3"/>
        <v>-6000</v>
      </c>
      <c r="L12" s="23">
        <f t="shared" si="3"/>
        <v>-3000</v>
      </c>
      <c r="M12" s="23">
        <v>0</v>
      </c>
      <c r="N12" s="23">
        <v>0</v>
      </c>
      <c r="O12" s="24">
        <v>0</v>
      </c>
    </row>
    <row r="13" spans="2:15" x14ac:dyDescent="0.25">
      <c r="B13" s="25" t="s">
        <v>21</v>
      </c>
      <c r="C13" s="23">
        <v>0</v>
      </c>
      <c r="D13" s="23">
        <v>0</v>
      </c>
      <c r="E13" s="23">
        <v>0</v>
      </c>
      <c r="F13" s="23">
        <v>0</v>
      </c>
      <c r="G13" s="23">
        <f>-G7*0.6</f>
        <v>0</v>
      </c>
      <c r="H13" s="23">
        <f t="shared" ref="H13:O13" si="4">-H7*0.6</f>
        <v>-90000</v>
      </c>
      <c r="I13" s="23">
        <f t="shared" si="4"/>
        <v>-96000</v>
      </c>
      <c r="J13" s="23">
        <f t="shared" si="4"/>
        <v>-102000</v>
      </c>
      <c r="K13" s="23">
        <f t="shared" si="4"/>
        <v>-108000</v>
      </c>
      <c r="L13" s="23">
        <f t="shared" si="4"/>
        <v>-114000</v>
      </c>
      <c r="M13" s="23">
        <f t="shared" si="4"/>
        <v>-120000</v>
      </c>
      <c r="N13" s="23">
        <f t="shared" si="4"/>
        <v>-126000</v>
      </c>
      <c r="O13" s="24">
        <f t="shared" si="4"/>
        <v>-132000</v>
      </c>
    </row>
    <row r="14" spans="2:15" x14ac:dyDescent="0.25">
      <c r="B14" s="25" t="s">
        <v>22</v>
      </c>
      <c r="C14" s="23">
        <v>0</v>
      </c>
      <c r="D14" s="23">
        <v>-30000</v>
      </c>
      <c r="E14" s="23">
        <v>0</v>
      </c>
      <c r="F14" s="23">
        <v>0</v>
      </c>
      <c r="G14" s="23">
        <v>0</v>
      </c>
      <c r="H14" s="23">
        <f>D14</f>
        <v>-30000</v>
      </c>
      <c r="I14" s="23">
        <v>0</v>
      </c>
      <c r="J14" s="23">
        <v>0</v>
      </c>
      <c r="K14" s="23">
        <v>0</v>
      </c>
      <c r="L14" s="23">
        <f>H14</f>
        <v>-30000</v>
      </c>
      <c r="M14" s="23">
        <v>0</v>
      </c>
      <c r="N14" s="23">
        <v>0</v>
      </c>
      <c r="O14" s="24">
        <v>0</v>
      </c>
    </row>
    <row r="15" spans="2:15" x14ac:dyDescent="0.25">
      <c r="B15" s="25" t="s">
        <v>23</v>
      </c>
      <c r="C15" s="23">
        <v>0</v>
      </c>
      <c r="D15" s="23">
        <v>0</v>
      </c>
      <c r="E15" s="23">
        <f>SUM(D14:D14)*0.3</f>
        <v>-9000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4">
        <v>0</v>
      </c>
    </row>
    <row r="16" spans="2:15" x14ac:dyDescent="0.25">
      <c r="B16" s="25" t="s">
        <v>24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f>D14*0.3</f>
        <v>-9000</v>
      </c>
      <c r="J16" s="23">
        <v>0</v>
      </c>
      <c r="K16" s="23">
        <v>0</v>
      </c>
      <c r="L16" s="23">
        <v>0</v>
      </c>
      <c r="M16" s="23">
        <f>H14*0.3</f>
        <v>-9000</v>
      </c>
      <c r="N16" s="23">
        <v>0</v>
      </c>
      <c r="O16" s="24">
        <v>0</v>
      </c>
    </row>
    <row r="17" spans="2:15" x14ac:dyDescent="0.25">
      <c r="B17" s="25" t="s">
        <v>25</v>
      </c>
      <c r="C17" s="23">
        <v>0</v>
      </c>
      <c r="D17" s="23">
        <v>-25000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4">
        <v>0</v>
      </c>
    </row>
    <row r="18" spans="2:15" x14ac:dyDescent="0.25">
      <c r="B18" s="25" t="s">
        <v>26</v>
      </c>
      <c r="C18" s="23">
        <v>0</v>
      </c>
      <c r="D18" s="23">
        <v>-1000</v>
      </c>
      <c r="E18" s="23">
        <v>0</v>
      </c>
      <c r="F18" s="23">
        <v>0</v>
      </c>
      <c r="G18" s="23">
        <v>0</v>
      </c>
      <c r="H18" s="23">
        <v>-1000</v>
      </c>
      <c r="I18" s="23">
        <v>0</v>
      </c>
      <c r="J18" s="23">
        <v>0</v>
      </c>
      <c r="K18" s="23">
        <v>0</v>
      </c>
      <c r="L18" s="23">
        <v>0</v>
      </c>
      <c r="M18" s="23">
        <v>-1000</v>
      </c>
      <c r="N18" s="23">
        <v>0</v>
      </c>
      <c r="O18" s="24">
        <v>0</v>
      </c>
    </row>
    <row r="19" spans="2:15" x14ac:dyDescent="0.25">
      <c r="B19" s="25" t="s">
        <v>27</v>
      </c>
      <c r="C19" s="23">
        <v>-2000</v>
      </c>
      <c r="D19" s="23">
        <v>0</v>
      </c>
      <c r="E19" s="23">
        <v>0</v>
      </c>
      <c r="F19" s="23">
        <v>0</v>
      </c>
      <c r="G19" s="23">
        <v>0</v>
      </c>
      <c r="H19" s="23">
        <v>-2000</v>
      </c>
      <c r="I19" s="23">
        <v>0</v>
      </c>
      <c r="J19" s="23">
        <v>0</v>
      </c>
      <c r="K19" s="23">
        <v>0</v>
      </c>
      <c r="L19" s="23">
        <v>-2000</v>
      </c>
      <c r="M19" s="23">
        <v>0</v>
      </c>
      <c r="N19" s="23">
        <v>0</v>
      </c>
      <c r="O19" s="24">
        <v>0</v>
      </c>
    </row>
    <row r="20" spans="2:15" x14ac:dyDescent="0.25">
      <c r="B20" s="25" t="s">
        <v>28</v>
      </c>
      <c r="C20" s="23">
        <v>-500</v>
      </c>
      <c r="D20" s="23">
        <v>0</v>
      </c>
      <c r="E20" s="23">
        <v>0</v>
      </c>
      <c r="F20" s="23">
        <v>0</v>
      </c>
      <c r="G20" s="23">
        <v>0</v>
      </c>
      <c r="H20" s="23">
        <v>-500</v>
      </c>
      <c r="I20" s="23">
        <v>0</v>
      </c>
      <c r="J20" s="23">
        <v>0</v>
      </c>
      <c r="K20" s="23">
        <v>0</v>
      </c>
      <c r="L20" s="23">
        <v>-500</v>
      </c>
      <c r="M20" s="23">
        <v>0</v>
      </c>
      <c r="N20" s="23">
        <v>0</v>
      </c>
      <c r="O20" s="24">
        <v>0</v>
      </c>
    </row>
    <row r="21" spans="2:15" x14ac:dyDescent="0.25">
      <c r="B21" s="25" t="s">
        <v>29</v>
      </c>
      <c r="C21" s="23">
        <v>0</v>
      </c>
      <c r="D21" s="23">
        <v>0</v>
      </c>
      <c r="E21" s="23">
        <v>-35000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4">
        <v>0</v>
      </c>
    </row>
    <row r="22" spans="2:15" x14ac:dyDescent="0.25">
      <c r="B22" s="25" t="s">
        <v>30</v>
      </c>
      <c r="C22" s="23">
        <v>-10000</v>
      </c>
      <c r="D22" s="23">
        <v>0</v>
      </c>
      <c r="E22" s="23">
        <v>0</v>
      </c>
      <c r="F22" s="23">
        <v>0</v>
      </c>
      <c r="G22" s="23">
        <v>0</v>
      </c>
      <c r="H22" s="23">
        <f>C22</f>
        <v>-10000</v>
      </c>
      <c r="I22" s="23">
        <v>0</v>
      </c>
      <c r="J22" s="23">
        <v>0</v>
      </c>
      <c r="K22" s="23">
        <v>0</v>
      </c>
      <c r="L22" s="23">
        <f>H22</f>
        <v>-10000</v>
      </c>
      <c r="M22" s="23">
        <v>0</v>
      </c>
      <c r="N22" s="23">
        <v>0</v>
      </c>
      <c r="O22" s="24">
        <v>0</v>
      </c>
    </row>
    <row r="23" spans="2:15" x14ac:dyDescent="0.25">
      <c r="B23" s="25" t="s">
        <v>31</v>
      </c>
      <c r="C23" s="23">
        <v>-500</v>
      </c>
      <c r="D23" s="23">
        <v>0</v>
      </c>
      <c r="E23" s="23">
        <v>0</v>
      </c>
      <c r="F23" s="23">
        <v>0</v>
      </c>
      <c r="G23" s="23">
        <v>0</v>
      </c>
      <c r="H23" s="23">
        <f>C23</f>
        <v>-500</v>
      </c>
      <c r="I23" s="23">
        <v>0</v>
      </c>
      <c r="J23" s="23">
        <v>0</v>
      </c>
      <c r="K23" s="23">
        <v>0</v>
      </c>
      <c r="L23" s="23">
        <f>H23</f>
        <v>-500</v>
      </c>
      <c r="M23" s="23">
        <v>0</v>
      </c>
      <c r="N23" s="23">
        <v>0</v>
      </c>
      <c r="O23" s="24">
        <v>0</v>
      </c>
    </row>
    <row r="24" spans="2:15" x14ac:dyDescent="0.25">
      <c r="B24" s="25" t="s">
        <v>32</v>
      </c>
      <c r="C24" s="23">
        <v>-1000</v>
      </c>
      <c r="D24" s="23">
        <v>-1000</v>
      </c>
      <c r="E24" s="23">
        <v>-1000</v>
      </c>
      <c r="F24" s="23">
        <v>-1000</v>
      </c>
      <c r="G24" s="23">
        <v>-1000</v>
      </c>
      <c r="H24" s="23">
        <v>-1000</v>
      </c>
      <c r="I24" s="23">
        <v>-1000</v>
      </c>
      <c r="J24" s="23">
        <v>-1000</v>
      </c>
      <c r="K24" s="23">
        <v>-1000</v>
      </c>
      <c r="L24" s="23">
        <v>-1000</v>
      </c>
      <c r="M24" s="23">
        <v>-1000</v>
      </c>
      <c r="N24" s="23">
        <v>-1000</v>
      </c>
      <c r="O24" s="24">
        <v>-1000</v>
      </c>
    </row>
    <row r="25" spans="2:15" x14ac:dyDescent="0.25">
      <c r="B25" s="26" t="s">
        <v>33</v>
      </c>
      <c r="C25" s="27">
        <f>SUM(C12:C24)</f>
        <v>-44000</v>
      </c>
      <c r="D25" s="27">
        <f t="shared" ref="D25:O25" si="5">SUM(D12:D24)</f>
        <v>-84000</v>
      </c>
      <c r="E25" s="27">
        <f t="shared" si="5"/>
        <v>-69000</v>
      </c>
      <c r="F25" s="27">
        <f t="shared" si="5"/>
        <v>-22000</v>
      </c>
      <c r="G25" s="27">
        <f t="shared" si="5"/>
        <v>-19000</v>
      </c>
      <c r="H25" s="27">
        <f t="shared" si="5"/>
        <v>-150000</v>
      </c>
      <c r="I25" s="27">
        <f t="shared" si="5"/>
        <v>-118000</v>
      </c>
      <c r="J25" s="27">
        <f t="shared" si="5"/>
        <v>-112000</v>
      </c>
      <c r="K25" s="27">
        <f t="shared" si="5"/>
        <v>-115000</v>
      </c>
      <c r="L25" s="27">
        <f t="shared" si="5"/>
        <v>-161000</v>
      </c>
      <c r="M25" s="27">
        <f t="shared" si="5"/>
        <v>-131000</v>
      </c>
      <c r="N25" s="27">
        <f t="shared" si="5"/>
        <v>-127000</v>
      </c>
      <c r="O25" s="28">
        <f t="shared" si="5"/>
        <v>-133000</v>
      </c>
    </row>
    <row r="26" spans="2:15" ht="8.15" customHeight="1" x14ac:dyDescent="0.25"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2"/>
    </row>
    <row r="27" spans="2:15" x14ac:dyDescent="0.25">
      <c r="B27" s="3" t="s">
        <v>34</v>
      </c>
      <c r="C27" s="29">
        <f t="shared" ref="C27:O27" si="6">C9+C25</f>
        <v>-4000</v>
      </c>
      <c r="D27" s="6">
        <f t="shared" si="6"/>
        <v>-54000</v>
      </c>
      <c r="E27" s="6">
        <f t="shared" si="6"/>
        <v>-49000</v>
      </c>
      <c r="F27" s="6">
        <f t="shared" si="6"/>
        <v>-12000</v>
      </c>
      <c r="G27" s="6">
        <f t="shared" si="6"/>
        <v>-9000</v>
      </c>
      <c r="H27" s="6">
        <f t="shared" si="6"/>
        <v>10000</v>
      </c>
      <c r="I27" s="6">
        <f t="shared" si="6"/>
        <v>47000</v>
      </c>
      <c r="J27" s="6">
        <f t="shared" si="6"/>
        <v>63000</v>
      </c>
      <c r="K27" s="6">
        <f t="shared" si="6"/>
        <v>67000</v>
      </c>
      <c r="L27" s="6">
        <f t="shared" si="6"/>
        <v>31000</v>
      </c>
      <c r="M27" s="6">
        <f t="shared" si="6"/>
        <v>69000</v>
      </c>
      <c r="N27" s="6">
        <f t="shared" si="6"/>
        <v>83000</v>
      </c>
      <c r="O27" s="7">
        <f t="shared" si="6"/>
        <v>87000</v>
      </c>
    </row>
    <row r="28" spans="2:15" x14ac:dyDescent="0.25">
      <c r="B28" s="10" t="s">
        <v>35</v>
      </c>
      <c r="C28" s="11">
        <f>C37</f>
        <v>100000</v>
      </c>
      <c r="D28" s="11">
        <f>C29</f>
        <v>96000</v>
      </c>
      <c r="E28" s="11">
        <f t="shared" ref="E28:O28" si="7">D29</f>
        <v>42000</v>
      </c>
      <c r="F28" s="11">
        <f t="shared" si="7"/>
        <v>-7000</v>
      </c>
      <c r="G28" s="11">
        <f t="shared" si="7"/>
        <v>-19000</v>
      </c>
      <c r="H28" s="11">
        <f t="shared" si="7"/>
        <v>-28000</v>
      </c>
      <c r="I28" s="11">
        <f t="shared" si="7"/>
        <v>-18000</v>
      </c>
      <c r="J28" s="11">
        <f t="shared" si="7"/>
        <v>29000</v>
      </c>
      <c r="K28" s="11">
        <f t="shared" si="7"/>
        <v>92000</v>
      </c>
      <c r="L28" s="11">
        <f t="shared" si="7"/>
        <v>159000</v>
      </c>
      <c r="M28" s="11">
        <f t="shared" si="7"/>
        <v>190000</v>
      </c>
      <c r="N28" s="11">
        <f t="shared" si="7"/>
        <v>259000</v>
      </c>
      <c r="O28" s="12">
        <f t="shared" si="7"/>
        <v>342000</v>
      </c>
    </row>
    <row r="29" spans="2:15" x14ac:dyDescent="0.25">
      <c r="B29" s="3" t="s">
        <v>36</v>
      </c>
      <c r="C29" s="6">
        <f>SUM(C27:C28)</f>
        <v>96000</v>
      </c>
      <c r="D29" s="6">
        <f>SUM(D27:D28)</f>
        <v>42000</v>
      </c>
      <c r="E29" s="6">
        <f t="shared" ref="E29" si="8">SUM(E27:E28)</f>
        <v>-7000</v>
      </c>
      <c r="F29" s="6">
        <f t="shared" ref="F29" si="9">SUM(F27:F28)</f>
        <v>-19000</v>
      </c>
      <c r="G29" s="6">
        <f t="shared" ref="G29" si="10">SUM(G27:G28)</f>
        <v>-28000</v>
      </c>
      <c r="H29" s="6">
        <f t="shared" ref="H29" si="11">SUM(H27:H28)</f>
        <v>-18000</v>
      </c>
      <c r="I29" s="6">
        <f t="shared" ref="I29" si="12">SUM(I27:I28)</f>
        <v>29000</v>
      </c>
      <c r="J29" s="6">
        <f t="shared" ref="J29" si="13">SUM(J27:J28)</f>
        <v>92000</v>
      </c>
      <c r="K29" s="6">
        <f t="shared" ref="K29" si="14">SUM(K27:K28)</f>
        <v>159000</v>
      </c>
      <c r="L29" s="6">
        <f t="shared" ref="L29" si="15">SUM(L27:L28)</f>
        <v>190000</v>
      </c>
      <c r="M29" s="6">
        <f t="shared" ref="M29" si="16">SUM(M27:M28)</f>
        <v>259000</v>
      </c>
      <c r="N29" s="6">
        <f t="shared" ref="N29" si="17">SUM(N27:N28)</f>
        <v>342000</v>
      </c>
      <c r="O29" s="7">
        <f t="shared" ref="O29" si="18">SUM(O27:O28)</f>
        <v>429000</v>
      </c>
    </row>
    <row r="30" spans="2:15" ht="8.15" customHeight="1" x14ac:dyDescent="0.25"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2"/>
    </row>
    <row r="31" spans="2:15" x14ac:dyDescent="0.25">
      <c r="B31" s="10" t="s">
        <v>37</v>
      </c>
      <c r="C31" s="11">
        <v>-250000</v>
      </c>
      <c r="D31" s="11">
        <v>-250000</v>
      </c>
      <c r="E31" s="11">
        <v>-250000</v>
      </c>
      <c r="F31" s="11">
        <v>-250000</v>
      </c>
      <c r="G31" s="11">
        <v>-250000</v>
      </c>
      <c r="H31" s="11">
        <v>-250000</v>
      </c>
      <c r="I31" s="11">
        <v>-250000</v>
      </c>
      <c r="J31" s="11">
        <v>-250000</v>
      </c>
      <c r="K31" s="11">
        <v>-250000</v>
      </c>
      <c r="L31" s="11">
        <v>-250000</v>
      </c>
      <c r="M31" s="11">
        <v>-250000</v>
      </c>
      <c r="N31" s="11">
        <v>-250000</v>
      </c>
      <c r="O31" s="12">
        <v>-250000</v>
      </c>
    </row>
    <row r="32" spans="2:15" ht="8.15" customHeight="1" x14ac:dyDescent="0.25">
      <c r="B32" s="10"/>
      <c r="O32" s="9"/>
    </row>
    <row r="33" spans="2:15" x14ac:dyDescent="0.25">
      <c r="B33" s="3" t="s">
        <v>38</v>
      </c>
      <c r="C33" s="4">
        <f>C29-C31</f>
        <v>346000</v>
      </c>
      <c r="D33" s="4">
        <f t="shared" ref="D33:O33" si="19">D29-D31</f>
        <v>292000</v>
      </c>
      <c r="E33" s="4">
        <f t="shared" si="19"/>
        <v>243000</v>
      </c>
      <c r="F33" s="4">
        <f t="shared" si="19"/>
        <v>231000</v>
      </c>
      <c r="G33" s="4">
        <f t="shared" si="19"/>
        <v>222000</v>
      </c>
      <c r="H33" s="4">
        <f t="shared" si="19"/>
        <v>232000</v>
      </c>
      <c r="I33" s="4">
        <f t="shared" si="19"/>
        <v>279000</v>
      </c>
      <c r="J33" s="4">
        <f t="shared" si="19"/>
        <v>342000</v>
      </c>
      <c r="K33" s="4">
        <f t="shared" si="19"/>
        <v>409000</v>
      </c>
      <c r="L33" s="4">
        <f t="shared" si="19"/>
        <v>440000</v>
      </c>
      <c r="M33" s="4">
        <f t="shared" si="19"/>
        <v>509000</v>
      </c>
      <c r="N33" s="4">
        <f t="shared" si="19"/>
        <v>592000</v>
      </c>
      <c r="O33" s="5">
        <f t="shared" si="19"/>
        <v>679000</v>
      </c>
    </row>
    <row r="34" spans="2:15" ht="8.15" customHeight="1" x14ac:dyDescent="0.25"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2"/>
    </row>
    <row r="35" spans="2:15" ht="8.15" customHeight="1" x14ac:dyDescent="0.25"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2"/>
    </row>
    <row r="36" spans="2:15" x14ac:dyDescent="0.25">
      <c r="B36" s="3" t="s">
        <v>39</v>
      </c>
      <c r="C36" s="6">
        <f t="shared" ref="C36:O36" si="20">C9+C25</f>
        <v>-4000</v>
      </c>
      <c r="D36" s="6">
        <f t="shared" si="20"/>
        <v>-54000</v>
      </c>
      <c r="E36" s="6">
        <f t="shared" si="20"/>
        <v>-49000</v>
      </c>
      <c r="F36" s="6">
        <f t="shared" si="20"/>
        <v>-12000</v>
      </c>
      <c r="G36" s="6">
        <f t="shared" si="20"/>
        <v>-9000</v>
      </c>
      <c r="H36" s="6">
        <f t="shared" si="20"/>
        <v>10000</v>
      </c>
      <c r="I36" s="6">
        <f t="shared" si="20"/>
        <v>47000</v>
      </c>
      <c r="J36" s="6">
        <f t="shared" si="20"/>
        <v>63000</v>
      </c>
      <c r="K36" s="6">
        <f t="shared" si="20"/>
        <v>67000</v>
      </c>
      <c r="L36" s="6">
        <f t="shared" si="20"/>
        <v>31000</v>
      </c>
      <c r="M36" s="6">
        <f t="shared" si="20"/>
        <v>69000</v>
      </c>
      <c r="N36" s="6">
        <f t="shared" si="20"/>
        <v>83000</v>
      </c>
      <c r="O36" s="7">
        <f t="shared" si="20"/>
        <v>87000</v>
      </c>
    </row>
    <row r="37" spans="2:15" x14ac:dyDescent="0.25">
      <c r="B37" s="10" t="s">
        <v>35</v>
      </c>
      <c r="C37" s="11">
        <v>100000</v>
      </c>
      <c r="D37" s="11">
        <f>C38</f>
        <v>96000</v>
      </c>
      <c r="E37" s="11">
        <f t="shared" ref="E37:O37" si="21">D38</f>
        <v>42000</v>
      </c>
      <c r="F37" s="11">
        <f t="shared" si="21"/>
        <v>-7000</v>
      </c>
      <c r="G37" s="11">
        <f t="shared" si="21"/>
        <v>-19000</v>
      </c>
      <c r="H37" s="11">
        <f t="shared" si="21"/>
        <v>-28000</v>
      </c>
      <c r="I37" s="11">
        <f t="shared" si="21"/>
        <v>-18000</v>
      </c>
      <c r="J37" s="11">
        <f t="shared" si="21"/>
        <v>29000</v>
      </c>
      <c r="K37" s="11">
        <f t="shared" si="21"/>
        <v>92000</v>
      </c>
      <c r="L37" s="11">
        <f t="shared" si="21"/>
        <v>159000</v>
      </c>
      <c r="M37" s="11">
        <f t="shared" si="21"/>
        <v>190000</v>
      </c>
      <c r="N37" s="11">
        <f t="shared" si="21"/>
        <v>259000</v>
      </c>
      <c r="O37" s="12">
        <f t="shared" si="21"/>
        <v>342000</v>
      </c>
    </row>
    <row r="38" spans="2:15" x14ac:dyDescent="0.25">
      <c r="B38" s="3" t="s">
        <v>36</v>
      </c>
      <c r="C38" s="6">
        <f>SUM(C36:C37)</f>
        <v>96000</v>
      </c>
      <c r="D38" s="6">
        <f>SUM(D36:D37)</f>
        <v>42000</v>
      </c>
      <c r="E38" s="6">
        <f t="shared" ref="E38:O38" si="22">SUM(E36:E37)</f>
        <v>-7000</v>
      </c>
      <c r="F38" s="6">
        <f t="shared" si="22"/>
        <v>-19000</v>
      </c>
      <c r="G38" s="6">
        <f t="shared" si="22"/>
        <v>-28000</v>
      </c>
      <c r="H38" s="6">
        <f t="shared" si="22"/>
        <v>-18000</v>
      </c>
      <c r="I38" s="6">
        <f t="shared" si="22"/>
        <v>29000</v>
      </c>
      <c r="J38" s="6">
        <f t="shared" si="22"/>
        <v>92000</v>
      </c>
      <c r="K38" s="6">
        <f t="shared" si="22"/>
        <v>159000</v>
      </c>
      <c r="L38" s="6">
        <f t="shared" si="22"/>
        <v>190000</v>
      </c>
      <c r="M38" s="6">
        <f t="shared" si="22"/>
        <v>259000</v>
      </c>
      <c r="N38" s="6">
        <f t="shared" si="22"/>
        <v>342000</v>
      </c>
      <c r="O38" s="7">
        <f t="shared" si="22"/>
        <v>429000</v>
      </c>
    </row>
    <row r="39" spans="2:15" ht="8.15" customHeight="1" x14ac:dyDescent="0.25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2"/>
    </row>
    <row r="40" spans="2:15" x14ac:dyDescent="0.25">
      <c r="B40" s="10" t="s">
        <v>37</v>
      </c>
      <c r="C40" s="11">
        <v>-250000</v>
      </c>
      <c r="D40" s="11">
        <v>-250000</v>
      </c>
      <c r="E40" s="11">
        <v>-250000</v>
      </c>
      <c r="F40" s="11">
        <v>-250000</v>
      </c>
      <c r="G40" s="11">
        <v>-250000</v>
      </c>
      <c r="H40" s="11">
        <v>-250000</v>
      </c>
      <c r="I40" s="11">
        <v>-250000</v>
      </c>
      <c r="J40" s="11">
        <v>-250000</v>
      </c>
      <c r="K40" s="11">
        <v>-250000</v>
      </c>
      <c r="L40" s="11">
        <v>-250000</v>
      </c>
      <c r="M40" s="11">
        <v>-250000</v>
      </c>
      <c r="N40" s="11">
        <v>-250000</v>
      </c>
      <c r="O40" s="12">
        <v>-250000</v>
      </c>
    </row>
    <row r="41" spans="2:15" ht="8.15" customHeight="1" x14ac:dyDescent="0.25">
      <c r="B41" s="10"/>
      <c r="O41" s="9"/>
    </row>
    <row r="42" spans="2:15" x14ac:dyDescent="0.25">
      <c r="B42" s="3" t="s">
        <v>38</v>
      </c>
      <c r="C42" s="4">
        <f>C38-C40</f>
        <v>346000</v>
      </c>
      <c r="D42" s="4">
        <f t="shared" ref="D42:O42" si="23">D38-D40</f>
        <v>292000</v>
      </c>
      <c r="E42" s="4">
        <f t="shared" si="23"/>
        <v>243000</v>
      </c>
      <c r="F42" s="4">
        <f t="shared" si="23"/>
        <v>231000</v>
      </c>
      <c r="G42" s="4">
        <f t="shared" si="23"/>
        <v>222000</v>
      </c>
      <c r="H42" s="4">
        <f t="shared" si="23"/>
        <v>232000</v>
      </c>
      <c r="I42" s="4">
        <f t="shared" si="23"/>
        <v>279000</v>
      </c>
      <c r="J42" s="4">
        <f t="shared" si="23"/>
        <v>342000</v>
      </c>
      <c r="K42" s="4">
        <f t="shared" si="23"/>
        <v>409000</v>
      </c>
      <c r="L42" s="4">
        <f t="shared" si="23"/>
        <v>440000</v>
      </c>
      <c r="M42" s="4">
        <f t="shared" si="23"/>
        <v>509000</v>
      </c>
      <c r="N42" s="4">
        <f t="shared" si="23"/>
        <v>592000</v>
      </c>
      <c r="O42" s="5">
        <f t="shared" si="23"/>
        <v>679000</v>
      </c>
    </row>
  </sheetData>
  <phoneticPr fontId="4" type="noConversion"/>
  <conditionalFormatting sqref="C42:O42">
    <cfRule type="cellIs" dxfId="1" priority="2" operator="lessThan">
      <formula>0</formula>
    </cfRule>
  </conditionalFormatting>
  <conditionalFormatting sqref="C33:O33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STCF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Norman</dc:creator>
  <cp:keywords/>
  <dc:description/>
  <cp:lastModifiedBy>Libby Roberts</cp:lastModifiedBy>
  <cp:revision/>
  <dcterms:created xsi:type="dcterms:W3CDTF">2023-06-19T15:42:04Z</dcterms:created>
  <dcterms:modified xsi:type="dcterms:W3CDTF">2023-07-20T13:50:46Z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pSlide_3812427560489.491856[DESTINATION]">
    <vt:lpwstr>Powerpoint, 458</vt:lpwstr>
  </property>
  <property fmtid="{D5CDD505-2E9C-101B-9397-08002B2CF9AE}" pid="3" name="UpSlide_3812427560489.491856[PATH]">
    <vt:lpwstr>G:\Teesside\Sundry\Marketing &amp; Business Development\BD Plans\2023\TVCA\8. Why your business needs a 13 week rolling cash flow\Why your business needs a 13-week rolling cashflow - for TVCA.pptx</vt:lpwstr>
  </property>
</Properties>
</file>